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9720" windowHeight="5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<sst xmlns="http://schemas.openxmlformats.org/spreadsheetml/2006/main" count="49" uniqueCount="20">
  <si>
    <t>EDUCATION/</t>
  </si>
  <si>
    <t>SCHOLARSHIP</t>
  </si>
  <si>
    <t>LIVELIHOOD</t>
  </si>
  <si>
    <t>INFRASTRUCTURE</t>
  </si>
  <si>
    <t>DONATIONS</t>
  </si>
  <si>
    <t>TOTAL</t>
  </si>
  <si>
    <t>TRANSFER</t>
  </si>
  <si>
    <t>YEAR</t>
  </si>
  <si>
    <t xml:space="preserve">NO. OF </t>
  </si>
  <si>
    <t xml:space="preserve">HEALTH </t>
  </si>
  <si>
    <t xml:space="preserve">RELATED/MEDICAL </t>
  </si>
  <si>
    <t>MISSION</t>
  </si>
  <si>
    <t>SKILLS</t>
  </si>
  <si>
    <t xml:space="preserve"> -</t>
  </si>
  <si>
    <t>Distribution of Donations per Year</t>
  </si>
  <si>
    <t>-</t>
  </si>
  <si>
    <t>Office of the President of the Philippines</t>
  </si>
  <si>
    <t>COMMISSION ON FILIPINOS OVERSEAS</t>
  </si>
  <si>
    <t>SUMMARY OF DONATIONS COURSED THRU LINKAPIL</t>
  </si>
  <si>
    <t>1990 -  2023</t>
  </si>
</sst>
</file>

<file path=xl/styles.xml><?xml version="1.0" encoding="utf-8"?>
<styleSheet xmlns="http://schemas.openxmlformats.org/spreadsheetml/2006/main">
  <numFmts count="24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.0"/>
    <numFmt numFmtId="179" formatCode="[$-409]h:mm:ss\ am/pm"/>
  </numFmts>
  <fonts count="4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15" xfId="0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6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0.421875" style="0" customWidth="1"/>
    <col min="2" max="2" width="11.8515625" style="0" customWidth="1"/>
    <col min="3" max="3" width="15.57421875" style="0" customWidth="1"/>
    <col min="4" max="5" width="15.421875" style="0" customWidth="1"/>
    <col min="6" max="6" width="15.7109375" style="0" customWidth="1"/>
    <col min="7" max="7" width="14.57421875" style="0" customWidth="1"/>
    <col min="8" max="8" width="16.00390625" style="0" customWidth="1"/>
    <col min="9" max="9" width="20.28125" style="0" customWidth="1"/>
    <col min="10" max="10" width="17.140625" style="0" customWidth="1"/>
  </cols>
  <sheetData>
    <row r="1" spans="1:8" ht="12.75">
      <c r="A1" s="23" t="s">
        <v>16</v>
      </c>
      <c r="B1" s="24"/>
      <c r="C1" s="24"/>
      <c r="D1" s="24"/>
      <c r="E1" s="24"/>
      <c r="F1" s="24"/>
      <c r="G1" s="24"/>
      <c r="H1" s="24"/>
    </row>
    <row r="2" spans="1:8" ht="12.75">
      <c r="A2" s="27" t="s">
        <v>17</v>
      </c>
      <c r="B2" s="27"/>
      <c r="C2" s="27"/>
      <c r="D2" s="27"/>
      <c r="E2" s="27"/>
      <c r="F2" s="27"/>
      <c r="G2" s="27"/>
      <c r="H2" s="27"/>
    </row>
    <row r="3" spans="1:8" ht="12.75">
      <c r="A3" s="20"/>
      <c r="B3" s="20"/>
      <c r="C3" s="20"/>
      <c r="D3" s="20"/>
      <c r="E3" s="20"/>
      <c r="F3" s="20"/>
      <c r="G3" s="20"/>
      <c r="H3" s="20"/>
    </row>
    <row r="4" spans="1:8" ht="15.75">
      <c r="A4" s="25" t="s">
        <v>18</v>
      </c>
      <c r="B4" s="25"/>
      <c r="C4" s="25"/>
      <c r="D4" s="25"/>
      <c r="E4" s="25"/>
      <c r="F4" s="25"/>
      <c r="G4" s="25"/>
      <c r="H4" s="25"/>
    </row>
    <row r="5" spans="1:8" ht="12.75">
      <c r="A5" s="24" t="s">
        <v>14</v>
      </c>
      <c r="B5" s="24"/>
      <c r="C5" s="24"/>
      <c r="D5" s="24"/>
      <c r="E5" s="24"/>
      <c r="F5" s="24"/>
      <c r="G5" s="24"/>
      <c r="H5" s="24"/>
    </row>
    <row r="6" spans="1:8" ht="15">
      <c r="A6" s="26" t="s">
        <v>19</v>
      </c>
      <c r="B6" s="26"/>
      <c r="C6" s="26"/>
      <c r="D6" s="26"/>
      <c r="E6" s="26"/>
      <c r="F6" s="26"/>
      <c r="G6" s="26"/>
      <c r="H6" s="26"/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s="3" t="s">
        <v>7</v>
      </c>
      <c r="B8" s="3" t="s">
        <v>8</v>
      </c>
      <c r="C8" s="3" t="s">
        <v>9</v>
      </c>
      <c r="D8" s="3" t="s">
        <v>0</v>
      </c>
      <c r="E8" s="3"/>
      <c r="F8" s="3"/>
      <c r="G8" s="3" t="s">
        <v>12</v>
      </c>
      <c r="H8" s="3"/>
    </row>
    <row r="9" spans="1:8" ht="12.75">
      <c r="A9" s="4"/>
      <c r="B9" s="5" t="s">
        <v>4</v>
      </c>
      <c r="C9" s="7" t="s">
        <v>10</v>
      </c>
      <c r="D9" s="6" t="s">
        <v>1</v>
      </c>
      <c r="E9" s="6" t="s">
        <v>2</v>
      </c>
      <c r="F9" s="3" t="s">
        <v>3</v>
      </c>
      <c r="G9" s="3" t="s">
        <v>6</v>
      </c>
      <c r="H9" s="3" t="s">
        <v>5</v>
      </c>
    </row>
    <row r="10" spans="1:8" ht="12.75">
      <c r="A10" s="2"/>
      <c r="B10" s="1"/>
      <c r="C10" s="1" t="s">
        <v>11</v>
      </c>
      <c r="D10" s="1"/>
      <c r="E10" s="1"/>
      <c r="F10" s="1"/>
      <c r="G10" s="1"/>
      <c r="H10" s="1"/>
    </row>
    <row r="11" spans="1:8" ht="18.75" customHeight="1">
      <c r="A11" s="11">
        <v>1990</v>
      </c>
      <c r="B11" s="9">
        <v>232</v>
      </c>
      <c r="C11" s="10">
        <f>65670105+146566789</f>
        <v>212236894</v>
      </c>
      <c r="D11" s="10">
        <v>10000000</v>
      </c>
      <c r="E11" s="10">
        <v>27270451</v>
      </c>
      <c r="F11" s="10" t="s">
        <v>13</v>
      </c>
      <c r="G11" s="10" t="s">
        <v>13</v>
      </c>
      <c r="H11" s="10">
        <f aca="true" t="shared" si="0" ref="H11:H31">SUM(C11:G11)</f>
        <v>249507345</v>
      </c>
    </row>
    <row r="12" spans="1:8" ht="19.5" customHeight="1">
      <c r="A12" s="11">
        <v>1991</v>
      </c>
      <c r="B12" s="9">
        <v>128</v>
      </c>
      <c r="C12" s="10">
        <v>139546347.2</v>
      </c>
      <c r="D12" s="10">
        <v>6078000</v>
      </c>
      <c r="E12" s="10" t="s">
        <v>13</v>
      </c>
      <c r="F12" s="10" t="s">
        <v>13</v>
      </c>
      <c r="G12" s="10" t="s">
        <v>13</v>
      </c>
      <c r="H12" s="10">
        <f t="shared" si="0"/>
        <v>145624347.2</v>
      </c>
    </row>
    <row r="13" spans="1:8" ht="19.5" customHeight="1">
      <c r="A13" s="11">
        <v>1992</v>
      </c>
      <c r="B13" s="9">
        <v>111</v>
      </c>
      <c r="C13" s="10">
        <v>11831711.1</v>
      </c>
      <c r="D13" s="10">
        <v>12857500</v>
      </c>
      <c r="E13" s="10">
        <v>326912</v>
      </c>
      <c r="F13" s="10">
        <v>17000</v>
      </c>
      <c r="G13" s="10" t="s">
        <v>13</v>
      </c>
      <c r="H13" s="10">
        <f t="shared" si="0"/>
        <v>25033123.1</v>
      </c>
    </row>
    <row r="14" spans="1:8" ht="18" customHeight="1">
      <c r="A14" s="11">
        <v>1993</v>
      </c>
      <c r="B14" s="9">
        <v>146</v>
      </c>
      <c r="C14" s="10">
        <f>27627901+2881622</f>
        <v>30509523</v>
      </c>
      <c r="D14" s="10">
        <v>48784477</v>
      </c>
      <c r="E14" s="10">
        <v>606000</v>
      </c>
      <c r="F14" s="10" t="s">
        <v>13</v>
      </c>
      <c r="G14" s="10" t="s">
        <v>13</v>
      </c>
      <c r="H14" s="10">
        <f t="shared" si="0"/>
        <v>79900000</v>
      </c>
    </row>
    <row r="15" spans="1:8" ht="18" customHeight="1">
      <c r="A15" s="11">
        <v>1994</v>
      </c>
      <c r="B15" s="9">
        <v>116</v>
      </c>
      <c r="C15" s="10">
        <f>47488132+1094524.29</f>
        <v>48582656.29</v>
      </c>
      <c r="D15" s="10">
        <v>17975949.43</v>
      </c>
      <c r="E15" s="10">
        <v>1083000</v>
      </c>
      <c r="F15" s="10" t="s">
        <v>13</v>
      </c>
      <c r="G15" s="10" t="s">
        <v>13</v>
      </c>
      <c r="H15" s="10">
        <f t="shared" si="0"/>
        <v>67641605.72</v>
      </c>
    </row>
    <row r="16" spans="1:8" ht="17.25" customHeight="1">
      <c r="A16" s="11">
        <v>1995</v>
      </c>
      <c r="B16" s="9">
        <v>67</v>
      </c>
      <c r="C16" s="10">
        <f>17647033</f>
        <v>17647033</v>
      </c>
      <c r="D16" s="10">
        <v>13492500</v>
      </c>
      <c r="E16" s="10" t="s">
        <v>13</v>
      </c>
      <c r="F16" s="10">
        <v>155800</v>
      </c>
      <c r="G16" s="10" t="s">
        <v>13</v>
      </c>
      <c r="H16" s="10">
        <f t="shared" si="0"/>
        <v>31295333</v>
      </c>
    </row>
    <row r="17" spans="1:8" ht="16.5" customHeight="1">
      <c r="A17" s="11">
        <v>1996</v>
      </c>
      <c r="B17" s="9">
        <v>98</v>
      </c>
      <c r="C17" s="10">
        <v>39193331.33</v>
      </c>
      <c r="D17" s="10">
        <v>14354000</v>
      </c>
      <c r="E17" s="10">
        <v>60000</v>
      </c>
      <c r="F17" s="10">
        <v>430000</v>
      </c>
      <c r="G17" s="10" t="s">
        <v>13</v>
      </c>
      <c r="H17" s="10">
        <f t="shared" si="0"/>
        <v>54037331.33</v>
      </c>
    </row>
    <row r="18" spans="1:8" ht="19.5" customHeight="1">
      <c r="A18" s="11">
        <v>1997</v>
      </c>
      <c r="B18" s="9">
        <v>124</v>
      </c>
      <c r="C18" s="10">
        <v>44339952</v>
      </c>
      <c r="D18" s="10">
        <v>11553290.5</v>
      </c>
      <c r="E18" s="10">
        <v>563000</v>
      </c>
      <c r="F18" s="10">
        <v>533003.7</v>
      </c>
      <c r="G18" s="10" t="s">
        <v>13</v>
      </c>
      <c r="H18" s="10">
        <f t="shared" si="0"/>
        <v>56989246.2</v>
      </c>
    </row>
    <row r="19" spans="1:8" ht="18.75" customHeight="1">
      <c r="A19" s="11">
        <v>1998</v>
      </c>
      <c r="B19" s="9">
        <v>128</v>
      </c>
      <c r="C19" s="10">
        <v>65840658.01</v>
      </c>
      <c r="D19" s="10">
        <v>3708756</v>
      </c>
      <c r="E19" s="10">
        <v>390000</v>
      </c>
      <c r="F19" s="10">
        <v>597874.6</v>
      </c>
      <c r="G19" s="10" t="s">
        <v>13</v>
      </c>
      <c r="H19" s="10">
        <f t="shared" si="0"/>
        <v>70537288.60999998</v>
      </c>
    </row>
    <row r="20" spans="1:8" ht="18" customHeight="1">
      <c r="A20" s="11">
        <v>1999</v>
      </c>
      <c r="B20" s="9">
        <v>182</v>
      </c>
      <c r="C20" s="10">
        <f>85157667.43+1822605.1</f>
        <v>86980272.53</v>
      </c>
      <c r="D20" s="10">
        <v>1085307</v>
      </c>
      <c r="E20" s="10" t="s">
        <v>13</v>
      </c>
      <c r="F20" s="10">
        <v>491426.08</v>
      </c>
      <c r="G20" s="10" t="s">
        <v>13</v>
      </c>
      <c r="H20" s="10">
        <f t="shared" si="0"/>
        <v>88557005.61</v>
      </c>
    </row>
    <row r="21" spans="1:8" ht="17.25" customHeight="1">
      <c r="A21" s="11">
        <v>2000</v>
      </c>
      <c r="B21" s="9">
        <v>184</v>
      </c>
      <c r="C21" s="10">
        <v>82584775.37</v>
      </c>
      <c r="D21" s="10">
        <v>19290619.79</v>
      </c>
      <c r="E21" s="10" t="s">
        <v>13</v>
      </c>
      <c r="F21" s="10">
        <v>4077300</v>
      </c>
      <c r="G21" s="10" t="s">
        <v>13</v>
      </c>
      <c r="H21" s="10">
        <f t="shared" si="0"/>
        <v>105952695.16</v>
      </c>
    </row>
    <row r="22" spans="1:8" ht="17.25" customHeight="1">
      <c r="A22" s="11">
        <v>2001</v>
      </c>
      <c r="B22" s="9">
        <v>200</v>
      </c>
      <c r="C22" s="10">
        <v>57233953.67</v>
      </c>
      <c r="D22" s="10">
        <v>7795572</v>
      </c>
      <c r="E22" s="10">
        <v>292115</v>
      </c>
      <c r="F22" s="10">
        <v>557105</v>
      </c>
      <c r="G22" s="10" t="s">
        <v>13</v>
      </c>
      <c r="H22" s="10">
        <f t="shared" si="0"/>
        <v>65878745.67</v>
      </c>
    </row>
    <row r="23" spans="1:8" ht="18" customHeight="1">
      <c r="A23" s="11">
        <v>2002</v>
      </c>
      <c r="B23" s="9">
        <v>291</v>
      </c>
      <c r="C23" s="10">
        <v>136869261.72</v>
      </c>
      <c r="D23" s="10">
        <v>9052647.95</v>
      </c>
      <c r="E23" s="10">
        <v>50000</v>
      </c>
      <c r="F23" s="10">
        <v>860034</v>
      </c>
      <c r="G23" s="10" t="s">
        <v>13</v>
      </c>
      <c r="H23" s="10">
        <f t="shared" si="0"/>
        <v>146831943.67</v>
      </c>
    </row>
    <row r="24" spans="1:8" ht="17.25" customHeight="1">
      <c r="A24" s="11">
        <v>2003</v>
      </c>
      <c r="B24" s="9">
        <v>263</v>
      </c>
      <c r="C24" s="10">
        <v>113616163.76</v>
      </c>
      <c r="D24" s="10">
        <v>75959553.17</v>
      </c>
      <c r="E24" s="10">
        <v>148600</v>
      </c>
      <c r="F24" s="10">
        <v>1333698.2</v>
      </c>
      <c r="G24" s="10" t="s">
        <v>13</v>
      </c>
      <c r="H24" s="10">
        <f t="shared" si="0"/>
        <v>191058015.13</v>
      </c>
    </row>
    <row r="25" spans="1:8" ht="18" customHeight="1">
      <c r="A25" s="11">
        <v>2004</v>
      </c>
      <c r="B25" s="9">
        <v>344</v>
      </c>
      <c r="C25" s="10">
        <v>122378956.99</v>
      </c>
      <c r="D25" s="10">
        <v>6034703.77</v>
      </c>
      <c r="E25" s="10">
        <v>135700</v>
      </c>
      <c r="F25" s="10">
        <v>10405885.91</v>
      </c>
      <c r="G25" s="10" t="s">
        <v>13</v>
      </c>
      <c r="H25" s="10">
        <f t="shared" si="0"/>
        <v>138955246.67</v>
      </c>
    </row>
    <row r="26" spans="1:8" ht="19.5" customHeight="1">
      <c r="A26" s="11">
        <v>2005</v>
      </c>
      <c r="B26" s="9">
        <v>267</v>
      </c>
      <c r="C26" s="10">
        <f>364420729.89+51845.25</f>
        <v>364472575.14</v>
      </c>
      <c r="D26" s="10">
        <v>3911260.67</v>
      </c>
      <c r="E26" s="10">
        <v>1433428.3</v>
      </c>
      <c r="F26" s="10">
        <v>2018693.25</v>
      </c>
      <c r="G26" s="10" t="s">
        <v>13</v>
      </c>
      <c r="H26" s="10">
        <f t="shared" si="0"/>
        <v>371835957.36</v>
      </c>
    </row>
    <row r="27" spans="1:8" ht="19.5" customHeight="1">
      <c r="A27" s="11">
        <v>2006</v>
      </c>
      <c r="B27" s="9">
        <v>257</v>
      </c>
      <c r="C27" s="10">
        <v>148663166.82</v>
      </c>
      <c r="D27" s="10">
        <v>6206910.54</v>
      </c>
      <c r="E27" s="10">
        <v>355665.23</v>
      </c>
      <c r="F27" s="10">
        <v>3087338</v>
      </c>
      <c r="G27" s="10" t="s">
        <v>13</v>
      </c>
      <c r="H27" s="10">
        <f t="shared" si="0"/>
        <v>158313080.58999997</v>
      </c>
    </row>
    <row r="28" spans="1:8" ht="18" customHeight="1">
      <c r="A28" s="11">
        <v>2007</v>
      </c>
      <c r="B28" s="9">
        <v>191</v>
      </c>
      <c r="C28" s="10">
        <v>91570124.07</v>
      </c>
      <c r="D28" s="10">
        <v>4284874.1</v>
      </c>
      <c r="E28" s="10">
        <v>199500</v>
      </c>
      <c r="F28" s="10">
        <v>6063639.3</v>
      </c>
      <c r="G28" s="10" t="s">
        <v>13</v>
      </c>
      <c r="H28" s="10">
        <f t="shared" si="0"/>
        <v>102118137.46999998</v>
      </c>
    </row>
    <row r="29" spans="1:8" ht="18.75" customHeight="1">
      <c r="A29" s="11">
        <v>2008</v>
      </c>
      <c r="B29" s="9">
        <v>285</v>
      </c>
      <c r="C29" s="10">
        <f>127316268.37-395500.27+0.27</f>
        <v>126920768.37</v>
      </c>
      <c r="D29" s="10">
        <f>3601884.9+395500</f>
        <v>3997384.9</v>
      </c>
      <c r="E29" s="10">
        <v>163000</v>
      </c>
      <c r="F29" s="10">
        <v>2149494.65</v>
      </c>
      <c r="G29" s="10">
        <v>17449311.55</v>
      </c>
      <c r="H29" s="10">
        <f t="shared" si="0"/>
        <v>150679959.47000003</v>
      </c>
    </row>
    <row r="30" spans="1:10" ht="18" customHeight="1">
      <c r="A30" s="11">
        <v>2009</v>
      </c>
      <c r="B30" s="9">
        <v>534</v>
      </c>
      <c r="C30" s="10">
        <v>30235402.95</v>
      </c>
      <c r="D30" s="10">
        <v>1488713.68</v>
      </c>
      <c r="E30" s="10">
        <v>833250</v>
      </c>
      <c r="F30" s="10">
        <v>5252846.5</v>
      </c>
      <c r="G30" s="10">
        <v>21665893.89</v>
      </c>
      <c r="H30" s="10">
        <f t="shared" si="0"/>
        <v>59476107.019999996</v>
      </c>
      <c r="J30" s="15"/>
    </row>
    <row r="31" spans="1:9" ht="18" customHeight="1">
      <c r="A31" s="11">
        <v>2010</v>
      </c>
      <c r="B31" s="9">
        <v>495</v>
      </c>
      <c r="C31" s="10">
        <v>100517587.46</v>
      </c>
      <c r="D31" s="10">
        <v>908782.79</v>
      </c>
      <c r="E31" s="10">
        <v>818255</v>
      </c>
      <c r="F31" s="10">
        <v>5738595.31</v>
      </c>
      <c r="G31" s="10">
        <v>11105669.34</v>
      </c>
      <c r="H31" s="10">
        <f t="shared" si="0"/>
        <v>119088889.9</v>
      </c>
      <c r="I31" s="18"/>
    </row>
    <row r="32" spans="1:10" ht="18" customHeight="1">
      <c r="A32" s="11">
        <v>2011</v>
      </c>
      <c r="B32" s="9">
        <v>405</v>
      </c>
      <c r="C32" s="10">
        <v>40752999.08</v>
      </c>
      <c r="D32" s="10">
        <v>934898.55</v>
      </c>
      <c r="E32" s="10">
        <v>534200</v>
      </c>
      <c r="F32" s="10">
        <v>3554066.63</v>
      </c>
      <c r="G32" s="10">
        <v>9503012.69</v>
      </c>
      <c r="H32" s="10">
        <v>55279176.95</v>
      </c>
      <c r="J32" s="15"/>
    </row>
    <row r="33" spans="1:10" ht="18" customHeight="1">
      <c r="A33" s="14">
        <v>2012</v>
      </c>
      <c r="B33" s="9">
        <v>353</v>
      </c>
      <c r="C33" s="10">
        <v>74261345.98</v>
      </c>
      <c r="D33" s="10">
        <v>1840523.17</v>
      </c>
      <c r="E33" s="10">
        <v>0</v>
      </c>
      <c r="F33" s="10">
        <v>7674124.16</v>
      </c>
      <c r="G33" s="10">
        <v>2723049.24</v>
      </c>
      <c r="H33" s="10">
        <f aca="true" t="shared" si="1" ref="H33:H38">SUM(C33:G33)</f>
        <v>86499042.55</v>
      </c>
      <c r="J33" s="15"/>
    </row>
    <row r="34" spans="1:10" ht="18" customHeight="1">
      <c r="A34" s="14">
        <v>2013</v>
      </c>
      <c r="B34" s="9">
        <v>282</v>
      </c>
      <c r="C34" s="10">
        <f>14624437.2+155168400+417100+502892+4180849.32</f>
        <v>174893678.51999998</v>
      </c>
      <c r="D34" s="10">
        <f>168987.5+623419-40000</f>
        <v>752406.5</v>
      </c>
      <c r="E34" s="10">
        <v>846000</v>
      </c>
      <c r="F34" s="10">
        <f>8254867.7+495690</f>
        <v>8750557.7</v>
      </c>
      <c r="G34" s="10">
        <f>1323906.36</f>
        <v>1323906.36</v>
      </c>
      <c r="H34" s="10">
        <f t="shared" si="1"/>
        <v>186566549.07999998</v>
      </c>
      <c r="J34" s="15"/>
    </row>
    <row r="35" spans="1:10" ht="18" customHeight="1">
      <c r="A35" s="14">
        <v>2014</v>
      </c>
      <c r="B35" s="17">
        <v>197</v>
      </c>
      <c r="C35" s="10">
        <f>97280381.46+132127000+94500+143928+872895.65</f>
        <v>230518705.10999998</v>
      </c>
      <c r="D35" s="10">
        <f>1070093.96+97768.91</f>
        <v>1167862.8699999999</v>
      </c>
      <c r="E35" s="10">
        <f>1637797</f>
        <v>1637797</v>
      </c>
      <c r="F35" s="10">
        <f>3032005.94+3033712.5+482175</f>
        <v>6547893.4399999995</v>
      </c>
      <c r="G35" s="10">
        <f>661476.76</f>
        <v>661476.76</v>
      </c>
      <c r="H35" s="10">
        <f t="shared" si="1"/>
        <v>240533735.17999998</v>
      </c>
      <c r="I35" s="16"/>
      <c r="J35" s="15"/>
    </row>
    <row r="36" spans="1:10" ht="18" customHeight="1">
      <c r="A36" s="14">
        <v>2015</v>
      </c>
      <c r="B36" s="17">
        <v>163</v>
      </c>
      <c r="C36" s="10">
        <f>606437+680686.75+13367350+83070500</f>
        <v>97724973.75</v>
      </c>
      <c r="D36" s="10">
        <f>150381.64+215769.5</f>
        <v>366151.14</v>
      </c>
      <c r="E36" s="10">
        <f>1070000</f>
        <v>1070000</v>
      </c>
      <c r="F36" s="10">
        <f>5168818+75000</f>
        <v>5243818</v>
      </c>
      <c r="G36" s="10">
        <f>546596.11</f>
        <v>546596.11</v>
      </c>
      <c r="H36" s="10">
        <f t="shared" si="1"/>
        <v>104951539</v>
      </c>
      <c r="I36" s="16"/>
      <c r="J36" s="15"/>
    </row>
    <row r="37" spans="1:10" ht="18" customHeight="1">
      <c r="A37" s="14">
        <v>2016</v>
      </c>
      <c r="B37" s="17">
        <v>122</v>
      </c>
      <c r="C37" s="10">
        <f>247558.82+1164989.13+137000+21797500+87655000</f>
        <v>111002047.95</v>
      </c>
      <c r="D37" s="10">
        <f>34500+69800+626838</f>
        <v>731138</v>
      </c>
      <c r="E37" s="10">
        <f>309150.45</f>
        <v>309150.45</v>
      </c>
      <c r="F37" s="10">
        <f>5695491+471916+392696.2+556036+335000</f>
        <v>7451139.2</v>
      </c>
      <c r="G37" s="19" t="s">
        <v>15</v>
      </c>
      <c r="H37" s="10">
        <f t="shared" si="1"/>
        <v>119493475.60000001</v>
      </c>
      <c r="I37" s="16"/>
      <c r="J37" s="15"/>
    </row>
    <row r="38" spans="1:10" ht="18" customHeight="1">
      <c r="A38" s="14">
        <v>2017</v>
      </c>
      <c r="B38" s="17">
        <v>159</v>
      </c>
      <c r="C38" s="10">
        <v>91887841.88</v>
      </c>
      <c r="D38" s="10">
        <v>1713584.95</v>
      </c>
      <c r="E38" s="19" t="s">
        <v>15</v>
      </c>
      <c r="F38" s="10">
        <v>3096383.35</v>
      </c>
      <c r="G38" s="19">
        <v>3152498.14</v>
      </c>
      <c r="H38" s="10">
        <f t="shared" si="1"/>
        <v>99850308.32</v>
      </c>
      <c r="I38" s="16"/>
      <c r="J38" s="15"/>
    </row>
    <row r="39" spans="1:10" ht="18" customHeight="1">
      <c r="A39" s="14">
        <v>2018</v>
      </c>
      <c r="B39" s="17">
        <v>101</v>
      </c>
      <c r="C39" s="10">
        <v>17433118.5</v>
      </c>
      <c r="D39" s="10">
        <v>2560173.03</v>
      </c>
      <c r="E39" s="19" t="s">
        <v>15</v>
      </c>
      <c r="F39" s="10">
        <v>1744813.61</v>
      </c>
      <c r="G39" s="19">
        <v>2267688.64</v>
      </c>
      <c r="H39" s="10">
        <f aca="true" t="shared" si="2" ref="H39:H44">SUM(C39:G39)</f>
        <v>24005793.78</v>
      </c>
      <c r="I39" s="16"/>
      <c r="J39" s="15"/>
    </row>
    <row r="40" spans="1:10" ht="18" customHeight="1">
      <c r="A40" s="14">
        <v>2019</v>
      </c>
      <c r="B40" s="17">
        <v>132</v>
      </c>
      <c r="C40" s="10">
        <v>10587607.43</v>
      </c>
      <c r="D40" s="10">
        <v>2327887.48</v>
      </c>
      <c r="E40" s="19">
        <v>277624.5</v>
      </c>
      <c r="F40" s="10">
        <v>8792000</v>
      </c>
      <c r="G40" s="19">
        <v>2949234.25</v>
      </c>
      <c r="H40" s="10">
        <f t="shared" si="2"/>
        <v>24934353.66</v>
      </c>
      <c r="I40" s="16"/>
      <c r="J40" s="15"/>
    </row>
    <row r="41" spans="1:10" ht="18" customHeight="1">
      <c r="A41" s="14">
        <v>2020</v>
      </c>
      <c r="B41" s="17">
        <v>164</v>
      </c>
      <c r="C41" s="10">
        <v>2007952.17</v>
      </c>
      <c r="D41" s="10">
        <v>2015790.12</v>
      </c>
      <c r="E41" s="19" t="s">
        <v>15</v>
      </c>
      <c r="F41" s="10">
        <v>2500000</v>
      </c>
      <c r="G41" s="19">
        <v>1287000</v>
      </c>
      <c r="H41" s="10">
        <f t="shared" si="2"/>
        <v>7810742.29</v>
      </c>
      <c r="I41" s="16"/>
      <c r="J41" s="15"/>
    </row>
    <row r="42" spans="1:10" ht="18" customHeight="1">
      <c r="A42" s="14">
        <v>2021</v>
      </c>
      <c r="B42" s="17">
        <v>70</v>
      </c>
      <c r="C42" s="10">
        <v>649639.5</v>
      </c>
      <c r="D42" s="10">
        <v>633964</v>
      </c>
      <c r="E42" s="19">
        <v>75000</v>
      </c>
      <c r="F42" s="10">
        <v>3756143</v>
      </c>
      <c r="G42" s="19">
        <v>685000</v>
      </c>
      <c r="H42" s="10">
        <f t="shared" si="2"/>
        <v>5799746.5</v>
      </c>
      <c r="I42" s="16"/>
      <c r="J42" s="15"/>
    </row>
    <row r="43" spans="1:10" ht="18" customHeight="1">
      <c r="A43" s="14">
        <v>2022</v>
      </c>
      <c r="B43" s="17">
        <v>90</v>
      </c>
      <c r="C43" s="10">
        <v>2161295.5</v>
      </c>
      <c r="D43" s="10">
        <v>1275383.2</v>
      </c>
      <c r="E43" s="19">
        <v>275000</v>
      </c>
      <c r="F43" s="10">
        <v>3501125.26</v>
      </c>
      <c r="G43" s="19">
        <v>764000</v>
      </c>
      <c r="H43" s="10">
        <f t="shared" si="2"/>
        <v>7976803.96</v>
      </c>
      <c r="I43" s="16"/>
      <c r="J43" s="15"/>
    </row>
    <row r="44" spans="1:10" ht="26.25" customHeight="1">
      <c r="A44" s="22">
        <v>2023</v>
      </c>
      <c r="B44" s="17">
        <v>84</v>
      </c>
      <c r="C44" s="10">
        <v>8337914.2</v>
      </c>
      <c r="D44" s="10">
        <v>1945309.29</v>
      </c>
      <c r="E44" s="19">
        <v>0</v>
      </c>
      <c r="F44" s="10">
        <v>2223830</v>
      </c>
      <c r="G44" s="19">
        <v>870000</v>
      </c>
      <c r="H44" s="10">
        <f t="shared" si="2"/>
        <v>13377053.49</v>
      </c>
      <c r="I44" s="16"/>
      <c r="J44" s="15"/>
    </row>
    <row r="45" spans="1:10" ht="24.75" customHeight="1">
      <c r="A45" s="12" t="s">
        <v>5</v>
      </c>
      <c r="B45" s="21">
        <f>SUM(B11:B44)</f>
        <v>6965</v>
      </c>
      <c r="C45" s="13">
        <f>SUM(C11:C44)</f>
        <v>2933990234.3499994</v>
      </c>
      <c r="D45" s="13">
        <f>SUM(D11:D44)</f>
        <v>297085875.59</v>
      </c>
      <c r="E45" s="13">
        <f>SUM(E11:E42)</f>
        <v>39478648.480000004</v>
      </c>
      <c r="F45" s="13">
        <f>SUM(F13:F44)</f>
        <v>108605628.85000001</v>
      </c>
      <c r="G45" s="13">
        <f>SUM(G29:G44)</f>
        <v>76954336.97</v>
      </c>
      <c r="H45" s="13">
        <f>SUM(H11:H44)</f>
        <v>3456389724.24</v>
      </c>
      <c r="J45" s="16"/>
    </row>
  </sheetData>
  <sheetProtection/>
  <mergeCells count="5">
    <mergeCell ref="A1:H1"/>
    <mergeCell ref="A4:H4"/>
    <mergeCell ref="A5:H5"/>
    <mergeCell ref="A6:H6"/>
    <mergeCell ref="A2:H2"/>
  </mergeCells>
  <printOptions horizontalCentered="1" verticalCentered="1"/>
  <pageMargins left="0.25" right="0.25" top="0" bottom="0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eduriman</dc:creator>
  <cp:keywords/>
  <dc:description/>
  <cp:lastModifiedBy>Erwin Paul S. Cristobal</cp:lastModifiedBy>
  <cp:lastPrinted>2023-08-30T01:00:00Z</cp:lastPrinted>
  <dcterms:created xsi:type="dcterms:W3CDTF">2006-06-06T08:45:17Z</dcterms:created>
  <dcterms:modified xsi:type="dcterms:W3CDTF">2024-02-23T11:55:38Z</dcterms:modified>
  <cp:category/>
  <cp:version/>
  <cp:contentType/>
  <cp:contentStatus/>
</cp:coreProperties>
</file>